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elle_russell/Documents/"/>
    </mc:Choice>
  </mc:AlternateContent>
  <xr:revisionPtr revIDLastSave="0" documentId="8_{BDEDD5E5-19C7-BA4A-84CE-F2F40E19FC6B}" xr6:coauthVersionLast="47" xr6:coauthVersionMax="47" xr10:uidLastSave="{00000000-0000-0000-0000-000000000000}"/>
  <bookViews>
    <workbookView xWindow="3360" yWindow="760" windowWidth="25660" windowHeight="19880"/>
  </bookViews>
  <sheets>
    <sheet name="A" sheetId="1" r:id="rId1"/>
    <sheet name="B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2" l="1"/>
  <c r="R19" i="2"/>
  <c r="Q19" i="2"/>
  <c r="P19" i="2"/>
  <c r="O19" i="2"/>
  <c r="S8" i="2"/>
  <c r="S21" i="2" s="1"/>
  <c r="R8" i="2"/>
  <c r="R21" i="2"/>
  <c r="Q8" i="2"/>
  <c r="Q21" i="2" s="1"/>
  <c r="P8" i="2"/>
  <c r="P21" i="2" s="1"/>
  <c r="O8" i="2"/>
  <c r="O21" i="2"/>
  <c r="B16" i="2"/>
  <c r="D11" i="2" s="1"/>
  <c r="B15" i="2"/>
  <c r="B14" i="2"/>
  <c r="B13" i="2"/>
  <c r="D13" i="2" s="1"/>
  <c r="A13" i="2"/>
  <c r="B12" i="2"/>
  <c r="D12" i="2" s="1"/>
  <c r="A12" i="2"/>
  <c r="A11" i="2"/>
  <c r="J6" i="2"/>
  <c r="H6" i="2"/>
  <c r="H5" i="2"/>
  <c r="J4" i="2"/>
  <c r="H4" i="2"/>
  <c r="B6" i="2"/>
  <c r="B5" i="2"/>
  <c r="B4" i="2"/>
  <c r="B3" i="2"/>
  <c r="I12" i="2" l="1"/>
  <c r="J12" i="2" s="1"/>
  <c r="F12" i="2"/>
  <c r="F13" i="2"/>
  <c r="I13" i="2"/>
  <c r="J13" i="2" s="1"/>
  <c r="F11" i="2"/>
  <c r="I11" i="2"/>
  <c r="J11" i="2" s="1"/>
</calcChain>
</file>

<file path=xl/comments1.xml><?xml version="1.0" encoding="utf-8"?>
<comments xmlns="http://schemas.openxmlformats.org/spreadsheetml/2006/main">
  <authors>
    <author>SonimIT</author>
  </authors>
  <commentList>
    <comment ref="O16" authorId="0" shapeId="0">
      <text>
        <r>
          <rPr>
            <b/>
            <sz val="9"/>
            <color indexed="81"/>
            <rFont val="Tahoma"/>
            <family val="2"/>
          </rPr>
          <t>SonimIT:</t>
        </r>
        <r>
          <rPr>
            <sz val="9"/>
            <color indexed="81"/>
            <rFont val="Tahoma"/>
            <family val="2"/>
          </rPr>
          <t xml:space="preserve">
from last year; no sales forecast 2019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>SonimIT:</t>
        </r>
        <r>
          <rPr>
            <sz val="9"/>
            <color indexed="81"/>
            <rFont val="Tahoma"/>
            <family val="2"/>
          </rPr>
          <t xml:space="preserve">
from last year; no sales forecast 2019
</t>
        </r>
      </text>
    </comment>
  </commentList>
</comments>
</file>

<file path=xl/sharedStrings.xml><?xml version="1.0" encoding="utf-8"?>
<sst xmlns="http://schemas.openxmlformats.org/spreadsheetml/2006/main" count="83" uniqueCount="64">
  <si>
    <t>Customer</t>
  </si>
  <si>
    <t>Country</t>
  </si>
  <si>
    <t>Product</t>
  </si>
  <si>
    <t>USD</t>
  </si>
  <si>
    <t>ASP</t>
  </si>
  <si>
    <t>CBOM</t>
  </si>
  <si>
    <t>GM%</t>
  </si>
  <si>
    <t>Diff $$</t>
  </si>
  <si>
    <t>Diff %</t>
  </si>
  <si>
    <t>Tax/VAT</t>
  </si>
  <si>
    <t>Price proposed</t>
  </si>
  <si>
    <t>QTY</t>
  </si>
  <si>
    <t>XP5S</t>
  </si>
  <si>
    <t>XP8</t>
  </si>
  <si>
    <t>XP3</t>
  </si>
  <si>
    <t>Notes:</t>
  </si>
  <si>
    <t>Proposal</t>
  </si>
  <si>
    <t>Currency</t>
  </si>
  <si>
    <t>Product HW / Variant</t>
  </si>
  <si>
    <t>Date Requested</t>
  </si>
  <si>
    <t xml:space="preserve">Requestor: </t>
  </si>
  <si>
    <t>First Name</t>
  </si>
  <si>
    <t>Last Name</t>
  </si>
  <si>
    <t>Title</t>
  </si>
  <si>
    <t>Email</t>
  </si>
  <si>
    <t>Primary cell</t>
  </si>
  <si>
    <t>MFN</t>
  </si>
  <si>
    <t>Pricing analysis-  Sales Ops</t>
  </si>
  <si>
    <t>FX rate</t>
  </si>
  <si>
    <t>2019 Standard CBOM</t>
  </si>
  <si>
    <t>XP7</t>
  </si>
  <si>
    <t>XP5</t>
  </si>
  <si>
    <t>COGS $</t>
  </si>
  <si>
    <t>MBOM</t>
  </si>
  <si>
    <t xml:space="preserve">Labor &amp; OH </t>
  </si>
  <si>
    <t>Packaging/Batteries</t>
  </si>
  <si>
    <t>TOTAL FBOM</t>
  </si>
  <si>
    <t>NRE SW Amort</t>
  </si>
  <si>
    <t>NRE Tooling Amort</t>
  </si>
  <si>
    <t>Shipping/Logistic</t>
  </si>
  <si>
    <t>Royalty - Hard</t>
  </si>
  <si>
    <t>Royalty - Soft</t>
  </si>
  <si>
    <t>Warranty</t>
  </si>
  <si>
    <t>Warranty - RSC</t>
  </si>
  <si>
    <t>Swap/Scrap</t>
  </si>
  <si>
    <t>TOTAL CBOM</t>
  </si>
  <si>
    <t>Total</t>
  </si>
  <si>
    <t>Reseller Name</t>
  </si>
  <si>
    <t>Partner Pricing</t>
  </si>
  <si>
    <t>PO Requirements</t>
  </si>
  <si>
    <t>Date</t>
  </si>
  <si>
    <t>PO #</t>
  </si>
  <si>
    <t>Ship to Address</t>
  </si>
  <si>
    <t>Bill tp Address</t>
  </si>
  <si>
    <t>Product/Item</t>
  </si>
  <si>
    <t>SKU/Part Number</t>
  </si>
  <si>
    <t xml:space="preserve">Payment terms listed </t>
  </si>
  <si>
    <t>Shipping/Incoterms</t>
  </si>
  <si>
    <t>Requested date of delivery</t>
  </si>
  <si>
    <t>Tracking to be sent to:</t>
  </si>
  <si>
    <t>Invoice to be sent to:</t>
  </si>
  <si>
    <t>IMEIs to be sent to:</t>
  </si>
  <si>
    <t>Purchase order (Please Attach)</t>
  </si>
  <si>
    <t xml:space="preserve">Vuzix Order Entry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</si>
</sst>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/yy;@"/>
  </numFmts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3F3F3F"/>
      <name val="Calibri"/>
      <family val="2"/>
      <scheme val="minor"/>
    </font>
    <font>
      <b/>
      <sz val="16"/>
      <color theme="0"/>
      <name val="Calibri"/>
      <family val="2"/>
    </font>
    <font>
      <b/>
      <u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</borders>
  <cellStyleXfs count="9">
    <xf numFmtId="0" fontId="0" fillId="0" borderId="0"/>
    <xf numFmtId="0" fontId="6" fillId="3" borderId="20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4" fillId="4" borderId="21" applyNumberFormat="0" applyFont="0" applyAlignment="0" applyProtection="0"/>
    <xf numFmtId="0" fontId="9" fillId="2" borderId="22" applyNumberFormat="0" applyAlignment="0" applyProtection="0"/>
    <xf numFmtId="9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0" fillId="0" borderId="5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/>
    <xf numFmtId="0" fontId="10" fillId="0" borderId="10" xfId="0" applyFont="1" applyBorder="1" applyAlignment="1">
      <alignment horizontal="center"/>
    </xf>
    <xf numFmtId="0" fontId="8" fillId="4" borderId="23" xfId="6" applyFont="1" applyBorder="1" applyAlignment="1">
      <alignment horizontal="center"/>
    </xf>
    <xf numFmtId="0" fontId="8" fillId="4" borderId="24" xfId="6" applyFont="1" applyBorder="1" applyAlignment="1">
      <alignment horizontal="center"/>
    </xf>
    <xf numFmtId="164" fontId="8" fillId="4" borderId="11" xfId="6" applyNumberFormat="1" applyFont="1" applyBorder="1" applyAlignment="1">
      <alignment horizontal="center"/>
    </xf>
    <xf numFmtId="166" fontId="8" fillId="4" borderId="25" xfId="6" applyNumberFormat="1" applyFont="1" applyBorder="1" applyAlignment="1">
      <alignment horizontal="center"/>
    </xf>
    <xf numFmtId="0" fontId="11" fillId="4" borderId="26" xfId="6" applyFont="1" applyBorder="1" applyAlignment="1">
      <alignment vertical="center" wrapText="1"/>
    </xf>
    <xf numFmtId="0" fontId="11" fillId="4" borderId="27" xfId="6" applyFont="1" applyBorder="1" applyAlignment="1">
      <alignment vertical="center" wrapText="1"/>
    </xf>
    <xf numFmtId="0" fontId="11" fillId="4" borderId="26" xfId="6" applyFont="1" applyBorder="1"/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0" fillId="0" borderId="1" xfId="0" applyBorder="1"/>
    <xf numFmtId="0" fontId="0" fillId="0" borderId="16" xfId="0" applyBorder="1"/>
    <xf numFmtId="44" fontId="4" fillId="4" borderId="28" xfId="6" applyNumberFormat="1" applyBorder="1" applyAlignment="1">
      <alignment horizontal="center"/>
    </xf>
    <xf numFmtId="44" fontId="4" fillId="4" borderId="29" xfId="6" applyNumberFormat="1" applyBorder="1" applyAlignment="1">
      <alignment horizontal="center"/>
    </xf>
    <xf numFmtId="44" fontId="4" fillId="4" borderId="26" xfId="6" applyNumberFormat="1" applyBorder="1" applyAlignment="1">
      <alignment horizontal="center"/>
    </xf>
    <xf numFmtId="44" fontId="4" fillId="4" borderId="30" xfId="6" applyNumberFormat="1" applyBorder="1" applyAlignment="1">
      <alignment horizontal="center"/>
    </xf>
    <xf numFmtId="44" fontId="4" fillId="4" borderId="31" xfId="6" applyNumberFormat="1" applyBorder="1" applyAlignment="1">
      <alignment horizontal="center"/>
    </xf>
    <xf numFmtId="9" fontId="4" fillId="0" borderId="3" xfId="8" applyBorder="1" applyAlignment="1">
      <alignment horizontal="center"/>
    </xf>
    <xf numFmtId="0" fontId="4" fillId="4" borderId="27" xfId="6" applyBorder="1"/>
    <xf numFmtId="0" fontId="4" fillId="4" borderId="26" xfId="6" applyBorder="1"/>
    <xf numFmtId="0" fontId="4" fillId="4" borderId="32" xfId="6" applyBorder="1"/>
    <xf numFmtId="0" fontId="4" fillId="4" borderId="33" xfId="6" applyBorder="1"/>
    <xf numFmtId="0" fontId="4" fillId="4" borderId="33" xfId="6" applyBorder="1" applyAlignment="1">
      <alignment horizontal="center"/>
    </xf>
    <xf numFmtId="0" fontId="4" fillId="4" borderId="34" xfId="6" applyBorder="1"/>
    <xf numFmtId="0" fontId="0" fillId="0" borderId="4" xfId="0" applyBorder="1"/>
    <xf numFmtId="0" fontId="12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Border="1"/>
    <xf numFmtId="0" fontId="4" fillId="4" borderId="21" xfId="6" applyBorder="1" applyAlignment="1">
      <alignment horizontal="center"/>
    </xf>
    <xf numFmtId="0" fontId="4" fillId="4" borderId="21" xfId="6" applyFont="1" applyBorder="1" applyAlignment="1">
      <alignment horizontal="center"/>
    </xf>
    <xf numFmtId="0" fontId="4" fillId="4" borderId="21" xfId="6" applyFont="1" applyBorder="1"/>
    <xf numFmtId="0" fontId="4" fillId="4" borderId="27" xfId="6" applyFont="1" applyBorder="1"/>
    <xf numFmtId="0" fontId="10" fillId="4" borderId="21" xfId="6" applyFont="1" applyBorder="1" applyAlignment="1">
      <alignment horizontal="right"/>
    </xf>
    <xf numFmtId="0" fontId="10" fillId="4" borderId="27" xfId="6" applyFont="1" applyBorder="1" applyAlignment="1">
      <alignment horizontal="right"/>
    </xf>
    <xf numFmtId="7" fontId="4" fillId="4" borderId="21" xfId="6" applyNumberFormat="1" applyBorder="1"/>
    <xf numFmtId="0" fontId="4" fillId="4" borderId="33" xfId="6" applyFont="1" applyBorder="1" applyAlignment="1">
      <alignment horizontal="center"/>
    </xf>
    <xf numFmtId="0" fontId="4" fillId="4" borderId="33" xfId="6" applyFont="1" applyBorder="1"/>
    <xf numFmtId="0" fontId="4" fillId="4" borderId="34" xfId="6" applyFont="1" applyBorder="1"/>
    <xf numFmtId="165" fontId="4" fillId="4" borderId="27" xfId="6" applyNumberFormat="1" applyBorder="1"/>
    <xf numFmtId="44" fontId="4" fillId="4" borderId="27" xfId="3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65" fontId="10" fillId="5" borderId="2" xfId="3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44" fontId="4" fillId="0" borderId="17" xfId="3" applyBorder="1" applyAlignment="1">
      <alignment horizontal="center"/>
    </xf>
    <xf numFmtId="165" fontId="4" fillId="0" borderId="17" xfId="3" applyNumberFormat="1" applyFill="1" applyBorder="1" applyAlignment="1">
      <alignment horizontal="center"/>
    </xf>
    <xf numFmtId="9" fontId="4" fillId="0" borderId="17" xfId="8" applyFill="1" applyBorder="1" applyAlignment="1">
      <alignment horizontal="center"/>
    </xf>
    <xf numFmtId="7" fontId="4" fillId="0" borderId="17" xfId="3" applyNumberFormat="1" applyFill="1" applyBorder="1"/>
    <xf numFmtId="165" fontId="4" fillId="0" borderId="17" xfId="3" applyNumberFormat="1" applyFill="1" applyBorder="1"/>
    <xf numFmtId="0" fontId="0" fillId="0" borderId="8" xfId="0" quotePrefix="1" applyBorder="1"/>
    <xf numFmtId="0" fontId="10" fillId="6" borderId="13" xfId="5" applyFont="1" applyFill="1" applyBorder="1" applyAlignment="1">
      <alignment horizontal="center"/>
    </xf>
    <xf numFmtId="165" fontId="0" fillId="0" borderId="0" xfId="0" applyNumberFormat="1"/>
    <xf numFmtId="44" fontId="0" fillId="0" borderId="0" xfId="0" applyNumberFormat="1"/>
    <xf numFmtId="44" fontId="4" fillId="0" borderId="0" xfId="3" applyFont="1"/>
    <xf numFmtId="165" fontId="4" fillId="0" borderId="0" xfId="3" applyNumberFormat="1" applyFont="1"/>
    <xf numFmtId="165" fontId="4" fillId="7" borderId="0" xfId="3" applyNumberFormat="1" applyFont="1" applyFill="1"/>
    <xf numFmtId="0" fontId="10" fillId="8" borderId="18" xfId="0" applyFont="1" applyFill="1" applyBorder="1"/>
    <xf numFmtId="165" fontId="10" fillId="8" borderId="18" xfId="3" applyNumberFormat="1" applyFont="1" applyFill="1" applyBorder="1"/>
    <xf numFmtId="165" fontId="10" fillId="0" borderId="0" xfId="3" applyNumberFormat="1" applyFont="1"/>
    <xf numFmtId="0" fontId="0" fillId="9" borderId="0" xfId="0" applyFill="1"/>
    <xf numFmtId="165" fontId="4" fillId="9" borderId="0" xfId="3" applyNumberFormat="1" applyFont="1" applyFill="1"/>
    <xf numFmtId="0" fontId="0" fillId="10" borderId="0" xfId="0" applyFill="1"/>
    <xf numFmtId="9" fontId="4" fillId="0" borderId="19" xfId="8" applyFill="1" applyBorder="1"/>
    <xf numFmtId="164" fontId="4" fillId="0" borderId="0" xfId="2" applyNumberFormat="1" applyBorder="1"/>
    <xf numFmtId="0" fontId="11" fillId="4" borderId="21" xfId="6" applyFont="1" applyBorder="1" applyAlignment="1">
      <alignment vertical="center" wrapText="1"/>
    </xf>
    <xf numFmtId="0" fontId="11" fillId="4" borderId="21" xfId="6" applyFont="1" applyBorder="1" applyAlignment="1">
      <alignment horizontal="center" vertical="center" wrapText="1"/>
    </xf>
    <xf numFmtId="0" fontId="4" fillId="4" borderId="21" xfId="6" applyBorder="1"/>
    <xf numFmtId="0" fontId="10" fillId="0" borderId="1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4"/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4" fillId="2" borderId="38" xfId="7" applyFont="1" applyBorder="1" applyAlignment="1">
      <alignment horizontal="left"/>
    </xf>
    <xf numFmtId="0" fontId="13" fillId="3" borderId="35" xfId="1" applyFont="1" applyBorder="1" applyAlignment="1">
      <alignment horizontal="left" vertical="center" wrapText="1"/>
    </xf>
    <xf numFmtId="0" fontId="13" fillId="3" borderId="36" xfId="1" applyFont="1" applyBorder="1" applyAlignment="1">
      <alignment horizontal="left" vertical="center" wrapText="1"/>
    </xf>
    <xf numFmtId="0" fontId="13" fillId="3" borderId="37" xfId="1" applyFont="1" applyBorder="1" applyAlignment="1">
      <alignment horizontal="left" vertical="center" wrapText="1"/>
    </xf>
    <xf numFmtId="0" fontId="15" fillId="11" borderId="8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15" fillId="11" borderId="14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left"/>
    </xf>
    <xf numFmtId="0" fontId="16" fillId="11" borderId="13" xfId="0" applyFont="1" applyFill="1" applyBorder="1" applyAlignment="1">
      <alignment horizontal="left"/>
    </xf>
    <xf numFmtId="0" fontId="16" fillId="11" borderId="14" xfId="0" applyFont="1" applyFill="1" applyBorder="1" applyAlignment="1">
      <alignment horizontal="left"/>
    </xf>
    <xf numFmtId="0" fontId="0" fillId="9" borderId="15" xfId="0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165" fontId="10" fillId="9" borderId="15" xfId="3" applyNumberFormat="1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5" fillId="12" borderId="0" xfId="0" applyFont="1" applyFill="1"/>
    <xf numFmtId="0" fontId="14" fillId="2" borderId="1" xfId="7" applyFont="1" applyBorder="1" applyAlignment="1">
      <alignment horizontal="left"/>
    </xf>
    <xf numFmtId="0" fontId="14" fillId="2" borderId="16" xfId="7" applyFont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/>
    </xf>
    <xf numFmtId="0" fontId="12" fillId="0" borderId="17" xfId="0" applyFont="1" applyBorder="1"/>
    <xf numFmtId="0" fontId="10" fillId="0" borderId="17" xfId="0" applyFont="1" applyBorder="1"/>
  </cellXfs>
  <cellStyles count="9">
    <cellStyle name="Check Cell" xfId="1" builtinId="23"/>
    <cellStyle name="Comma" xfId="2" builtinId="3"/>
    <cellStyle name="Currency" xfId="3" builtinId="4"/>
    <cellStyle name="Hyperlink" xfId="4" builtinId="8"/>
    <cellStyle name="Normal" xfId="0" builtinId="0"/>
    <cellStyle name="Normal 3" xfId="5"/>
    <cellStyle name="Note" xfId="6" builtinId="10"/>
    <cellStyle name="Output" xfId="7" builtinId="21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50801</xdr:rowOff>
    </xdr:from>
    <xdr:to>
      <xdr:col>3</xdr:col>
      <xdr:colOff>1117600</xdr:colOff>
      <xdr:row>0</xdr:row>
      <xdr:rowOff>660325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5B1680-1B92-BD5A-F826-B288807C5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50801"/>
          <a:ext cx="2768600" cy="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1"/>
  <sheetViews>
    <sheetView tabSelected="1" zoomScaleNormal="100" workbookViewId="0">
      <selection activeCell="K7" sqref="K7"/>
    </sheetView>
  </sheetViews>
  <sheetFormatPr baseColWidth="10" defaultRowHeight="15" x14ac:dyDescent="0.2"/>
  <cols>
    <col min="1" max="1" width="31.5" bestFit="1" customWidth="1"/>
    <col min="2" max="2" width="15.6640625" customWidth="1"/>
    <col min="3" max="3" width="10" style="1" bestFit="1" customWidth="1"/>
    <col min="4" max="4" width="17.5" style="1" bestFit="1" customWidth="1"/>
    <col min="5" max="5" width="17.5" style="1" customWidth="1"/>
    <col min="6" max="6" width="9.83203125" bestFit="1" customWidth="1"/>
    <col min="7" max="10" width="8.83203125" customWidth="1"/>
    <col min="11" max="11" width="13.1640625" bestFit="1" customWidth="1"/>
    <col min="12" max="194" width="8.83203125" customWidth="1"/>
    <col min="195" max="195" width="15.5" bestFit="1" customWidth="1"/>
    <col min="196" max="196" width="38.1640625" bestFit="1" customWidth="1"/>
    <col min="197" max="197" width="6.5" bestFit="1" customWidth="1"/>
    <col min="198" max="222" width="3.5" bestFit="1" customWidth="1"/>
    <col min="223" max="256" width="8.83203125" customWidth="1"/>
  </cols>
  <sheetData>
    <row r="1" spans="1:10" ht="61" customHeight="1" thickBot="1" x14ac:dyDescent="0.25"/>
    <row r="2" spans="1:10" ht="22" thickBot="1" x14ac:dyDescent="0.3">
      <c r="A2" s="104" t="s">
        <v>63</v>
      </c>
      <c r="B2" s="105"/>
      <c r="C2" s="105"/>
      <c r="D2" s="105"/>
      <c r="E2" s="105"/>
      <c r="F2" s="105"/>
      <c r="G2" s="106"/>
    </row>
    <row r="3" spans="1:10" ht="16" thickBot="1" x14ac:dyDescent="0.25">
      <c r="A3" s="3"/>
      <c r="B3" s="50"/>
      <c r="C3" s="51"/>
      <c r="D3" s="51"/>
      <c r="E3" s="51"/>
      <c r="F3" s="50"/>
      <c r="G3" s="7"/>
    </row>
    <row r="4" spans="1:10" x14ac:dyDescent="0.2">
      <c r="A4" s="13" t="s">
        <v>47</v>
      </c>
      <c r="B4" s="20"/>
      <c r="C4" s="51"/>
      <c r="D4" s="122" t="s">
        <v>20</v>
      </c>
      <c r="E4" s="122"/>
      <c r="F4" s="123"/>
      <c r="G4" s="120"/>
      <c r="J4" s="94"/>
    </row>
    <row r="5" spans="1:10" x14ac:dyDescent="0.2">
      <c r="A5" s="14" t="s">
        <v>1</v>
      </c>
      <c r="B5" s="21"/>
      <c r="C5" s="51"/>
      <c r="D5" s="123" t="s">
        <v>21</v>
      </c>
      <c r="E5" s="123"/>
      <c r="F5" s="123" t="s">
        <v>22</v>
      </c>
      <c r="G5" s="120"/>
    </row>
    <row r="6" spans="1:10" ht="16" thickBot="1" x14ac:dyDescent="0.25">
      <c r="A6" s="15" t="s">
        <v>19</v>
      </c>
      <c r="B6" s="23"/>
      <c r="C6" s="51"/>
      <c r="D6" s="123" t="s">
        <v>23</v>
      </c>
      <c r="E6" s="123"/>
      <c r="F6" s="123"/>
      <c r="G6" s="120"/>
    </row>
    <row r="7" spans="1:10" ht="16" thickBot="1" x14ac:dyDescent="0.25">
      <c r="A7" s="16" t="s">
        <v>11</v>
      </c>
      <c r="B7" s="22"/>
      <c r="C7" s="51"/>
      <c r="D7" s="123" t="s">
        <v>24</v>
      </c>
      <c r="E7" s="123"/>
      <c r="F7" s="123" t="s">
        <v>25</v>
      </c>
      <c r="G7" s="120"/>
    </row>
    <row r="8" spans="1:10" ht="16" thickBot="1" x14ac:dyDescent="0.25">
      <c r="A8" s="3"/>
      <c r="B8" s="50"/>
      <c r="C8" s="51"/>
      <c r="D8" s="51"/>
      <c r="E8" s="51"/>
      <c r="F8" s="50"/>
      <c r="G8" s="7"/>
    </row>
    <row r="9" spans="1:10" s="117" customFormat="1" ht="16" thickBot="1" x14ac:dyDescent="0.25">
      <c r="A9" s="107" t="s">
        <v>62</v>
      </c>
      <c r="B9" s="108"/>
      <c r="C9" s="109" t="s">
        <v>2</v>
      </c>
      <c r="D9" s="110" t="s">
        <v>15</v>
      </c>
      <c r="E9" s="111"/>
      <c r="F9" s="111"/>
      <c r="G9" s="112"/>
    </row>
    <row r="10" spans="1:10" x14ac:dyDescent="0.2">
      <c r="A10" s="3"/>
      <c r="B10" s="50"/>
      <c r="C10" s="113"/>
      <c r="D10" s="54"/>
      <c r="E10" s="54"/>
      <c r="F10" s="55"/>
      <c r="G10" s="56"/>
    </row>
    <row r="11" spans="1:10" x14ac:dyDescent="0.2">
      <c r="A11" s="19" t="s">
        <v>18</v>
      </c>
      <c r="B11" s="17" t="s">
        <v>48</v>
      </c>
      <c r="C11" s="114"/>
      <c r="D11" s="54"/>
      <c r="E11" s="54"/>
      <c r="F11" s="57"/>
      <c r="G11" s="58"/>
    </row>
    <row r="12" spans="1:10" x14ac:dyDescent="0.2">
      <c r="A12" s="36"/>
      <c r="B12" s="37">
        <v>0</v>
      </c>
      <c r="C12" s="115"/>
      <c r="D12" s="54"/>
      <c r="E12" s="54"/>
      <c r="F12" s="59"/>
      <c r="G12" s="63"/>
    </row>
    <row r="13" spans="1:10" x14ac:dyDescent="0.2">
      <c r="A13" s="38"/>
      <c r="B13" s="64">
        <v>0</v>
      </c>
      <c r="C13" s="115"/>
      <c r="D13" s="54"/>
      <c r="E13" s="54"/>
      <c r="F13" s="59"/>
      <c r="G13" s="63"/>
    </row>
    <row r="14" spans="1:10" x14ac:dyDescent="0.2">
      <c r="A14" s="39"/>
      <c r="B14" s="40">
        <v>0</v>
      </c>
      <c r="C14" s="115"/>
      <c r="D14" s="54"/>
      <c r="E14" s="54"/>
      <c r="F14" s="59"/>
      <c r="G14" s="63"/>
    </row>
    <row r="15" spans="1:10" x14ac:dyDescent="0.2">
      <c r="A15" s="11" t="s">
        <v>17</v>
      </c>
      <c r="B15" s="53" t="s">
        <v>3</v>
      </c>
      <c r="C15" s="113"/>
      <c r="D15" s="54"/>
      <c r="E15" s="54"/>
      <c r="F15" s="55"/>
      <c r="G15" s="56"/>
    </row>
    <row r="16" spans="1:10" x14ac:dyDescent="0.2">
      <c r="A16" s="11" t="s">
        <v>28</v>
      </c>
      <c r="B16" s="51">
        <v>1</v>
      </c>
      <c r="C16" s="113"/>
      <c r="D16" s="54"/>
      <c r="E16" s="54"/>
      <c r="F16" s="55"/>
      <c r="G16" s="56"/>
    </row>
    <row r="17" spans="1:7" ht="16" thickBot="1" x14ac:dyDescent="0.25">
      <c r="A17" s="12" t="s">
        <v>9</v>
      </c>
      <c r="B17" s="41">
        <v>0</v>
      </c>
      <c r="C17" s="116"/>
      <c r="D17" s="60"/>
      <c r="E17" s="60"/>
      <c r="F17" s="61"/>
      <c r="G17" s="62"/>
    </row>
    <row r="18" spans="1:7" x14ac:dyDescent="0.2">
      <c r="A18" s="100" t="s">
        <v>49</v>
      </c>
      <c r="B18" s="118"/>
      <c r="C18" s="118"/>
      <c r="D18" s="118"/>
      <c r="E18" s="118"/>
      <c r="F18" s="118"/>
      <c r="G18" s="119"/>
    </row>
    <row r="19" spans="1:7" x14ac:dyDescent="0.2">
      <c r="A19" s="3" t="s">
        <v>50</v>
      </c>
      <c r="B19" s="120"/>
      <c r="C19" s="121"/>
      <c r="D19" s="121"/>
      <c r="E19" s="121"/>
      <c r="F19" s="120"/>
      <c r="G19" s="120"/>
    </row>
    <row r="20" spans="1:7" x14ac:dyDescent="0.2">
      <c r="A20" s="3" t="s">
        <v>51</v>
      </c>
      <c r="B20" s="120"/>
      <c r="C20" s="121"/>
      <c r="D20" s="121"/>
      <c r="E20" s="121"/>
      <c r="F20" s="120"/>
      <c r="G20" s="120"/>
    </row>
    <row r="21" spans="1:7" x14ac:dyDescent="0.2">
      <c r="A21" s="3" t="s">
        <v>52</v>
      </c>
      <c r="B21" s="120"/>
      <c r="C21" s="121"/>
      <c r="D21" s="121"/>
      <c r="E21" s="121"/>
      <c r="F21" s="120"/>
      <c r="G21" s="120"/>
    </row>
    <row r="22" spans="1:7" x14ac:dyDescent="0.2">
      <c r="A22" s="3" t="s">
        <v>53</v>
      </c>
      <c r="B22" s="120"/>
      <c r="C22" s="121"/>
      <c r="D22" s="121"/>
      <c r="E22" s="121"/>
      <c r="F22" s="120"/>
      <c r="G22" s="120"/>
    </row>
    <row r="23" spans="1:7" x14ac:dyDescent="0.2">
      <c r="A23" s="3" t="s">
        <v>11</v>
      </c>
      <c r="B23" s="120"/>
      <c r="C23" s="121"/>
      <c r="D23" s="121"/>
      <c r="E23" s="121"/>
      <c r="F23" s="120"/>
      <c r="G23" s="120"/>
    </row>
    <row r="24" spans="1:7" x14ac:dyDescent="0.2">
      <c r="A24" s="3" t="s">
        <v>54</v>
      </c>
      <c r="B24" s="120"/>
      <c r="C24" s="121"/>
      <c r="D24" s="121"/>
      <c r="E24" s="121"/>
      <c r="F24" s="120"/>
      <c r="G24" s="120"/>
    </row>
    <row r="25" spans="1:7" x14ac:dyDescent="0.2">
      <c r="A25" s="3" t="s">
        <v>55</v>
      </c>
      <c r="B25" s="120"/>
      <c r="C25" s="121"/>
      <c r="D25" s="121"/>
      <c r="E25" s="121"/>
      <c r="F25" s="120"/>
      <c r="G25" s="120"/>
    </row>
    <row r="26" spans="1:7" x14ac:dyDescent="0.2">
      <c r="A26" s="3" t="s">
        <v>56</v>
      </c>
      <c r="B26" s="120"/>
      <c r="C26" s="121"/>
      <c r="D26" s="121"/>
      <c r="E26" s="121"/>
      <c r="F26" s="120"/>
      <c r="G26" s="120"/>
    </row>
    <row r="27" spans="1:7" x14ac:dyDescent="0.2">
      <c r="A27" s="3" t="s">
        <v>57</v>
      </c>
      <c r="B27" s="120"/>
      <c r="C27" s="121"/>
      <c r="D27" s="121"/>
      <c r="E27" s="121"/>
      <c r="F27" s="120"/>
      <c r="G27" s="120"/>
    </row>
    <row r="28" spans="1:7" x14ac:dyDescent="0.2">
      <c r="A28" s="3" t="s">
        <v>58</v>
      </c>
      <c r="B28" s="120"/>
      <c r="C28" s="121"/>
      <c r="D28" s="121"/>
      <c r="E28" s="121"/>
      <c r="F28" s="120"/>
      <c r="G28" s="120"/>
    </row>
    <row r="29" spans="1:7" x14ac:dyDescent="0.2">
      <c r="A29" s="3" t="s">
        <v>59</v>
      </c>
      <c r="B29" s="120"/>
      <c r="C29" s="121"/>
      <c r="D29" s="121"/>
      <c r="E29" s="121"/>
      <c r="F29" s="120"/>
      <c r="G29" s="120"/>
    </row>
    <row r="30" spans="1:7" x14ac:dyDescent="0.2">
      <c r="A30" s="3" t="s">
        <v>60</v>
      </c>
      <c r="B30" s="120"/>
      <c r="C30" s="121"/>
      <c r="D30" s="121"/>
      <c r="E30" s="121"/>
      <c r="F30" s="120"/>
      <c r="G30" s="120"/>
    </row>
    <row r="31" spans="1:7" ht="16" thickBot="1" x14ac:dyDescent="0.25">
      <c r="A31" s="48" t="s">
        <v>61</v>
      </c>
      <c r="B31" s="120"/>
      <c r="C31" s="121"/>
      <c r="D31" s="121"/>
      <c r="E31" s="121"/>
      <c r="F31" s="120"/>
      <c r="G31" s="120"/>
    </row>
  </sheetData>
  <mergeCells count="4">
    <mergeCell ref="A2:G2"/>
    <mergeCell ref="A9:B9"/>
    <mergeCell ref="A18:G18"/>
    <mergeCell ref="D9:G9"/>
  </mergeCells>
  <printOptions horizontalCentered="1" verticalCentered="1"/>
  <pageMargins left="0.7" right="0.7" top="0.75" bottom="0.75" header="0.3" footer="0.3"/>
  <pageSetup scale="83" orientation="landscape"/>
  <headerFooter>
    <oddHeader>&amp;F</oddHeader>
    <oddFooter>&amp;L&amp;B Confidential&amp;B&amp;C&amp;D&amp;RPage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S22"/>
  <sheetViews>
    <sheetView workbookViewId="0">
      <selection activeCell="N25" sqref="N25"/>
    </sheetView>
  </sheetViews>
  <sheetFormatPr baseColWidth="10" defaultRowHeight="15" x14ac:dyDescent="0.2"/>
  <cols>
    <col min="1" max="1" width="31.5" bestFit="1" customWidth="1"/>
    <col min="2" max="2" width="13.6640625" customWidth="1"/>
    <col min="3" max="3" width="10" style="1" bestFit="1" customWidth="1"/>
    <col min="4" max="4" width="11.83203125" bestFit="1" customWidth="1"/>
    <col min="5" max="6" width="9.5" customWidth="1"/>
    <col min="7" max="7" width="12.1640625" style="1" customWidth="1"/>
    <col min="8" max="8" width="9.83203125" bestFit="1" customWidth="1"/>
    <col min="9" max="9" width="10.83203125" bestFit="1" customWidth="1"/>
    <col min="10" max="10" width="18" customWidth="1"/>
    <col min="11" max="12" width="8.83203125" customWidth="1"/>
    <col min="13" max="13" width="8.6640625" customWidth="1"/>
    <col min="14" max="14" width="18.83203125" customWidth="1"/>
    <col min="15" max="19" width="6.1640625" customWidth="1"/>
    <col min="20" max="20" width="8.6640625" customWidth="1"/>
    <col min="21" max="198" width="8.83203125" customWidth="1"/>
    <col min="199" max="199" width="15.5" bestFit="1" customWidth="1"/>
    <col min="200" max="200" width="38.1640625" bestFit="1" customWidth="1"/>
    <col min="201" max="201" width="6.5" bestFit="1" customWidth="1"/>
    <col min="202" max="226" width="3.5" bestFit="1" customWidth="1"/>
    <col min="227" max="256" width="8.83203125" customWidth="1"/>
  </cols>
  <sheetData>
    <row r="1" spans="1:19" ht="22" thickBot="1" x14ac:dyDescent="0.3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7"/>
      <c r="N1" s="18" t="s">
        <v>29</v>
      </c>
    </row>
    <row r="2" spans="1:19" ht="16" thickBot="1" x14ac:dyDescent="0.25">
      <c r="A2" s="3"/>
      <c r="B2" s="50"/>
      <c r="C2" s="51"/>
      <c r="D2" s="50"/>
      <c r="E2" s="50"/>
      <c r="F2" s="50"/>
      <c r="G2" s="51"/>
      <c r="H2" s="50"/>
      <c r="I2" s="50"/>
      <c r="J2" s="7"/>
      <c r="N2" s="73"/>
      <c r="O2" s="74" t="s">
        <v>30</v>
      </c>
      <c r="P2" s="74" t="s">
        <v>13</v>
      </c>
      <c r="Q2" s="74" t="s">
        <v>31</v>
      </c>
      <c r="R2" s="74" t="s">
        <v>12</v>
      </c>
      <c r="S2" s="74" t="s">
        <v>14</v>
      </c>
    </row>
    <row r="3" spans="1:19" x14ac:dyDescent="0.2">
      <c r="A3" s="13" t="s">
        <v>0</v>
      </c>
      <c r="B3" s="20">
        <f>A!B4</f>
        <v>0</v>
      </c>
      <c r="C3" s="51"/>
      <c r="D3" s="50"/>
      <c r="E3" s="51"/>
      <c r="F3" s="52"/>
      <c r="G3" s="49" t="s">
        <v>20</v>
      </c>
      <c r="H3" s="2"/>
      <c r="I3" s="34"/>
      <c r="J3" s="35"/>
      <c r="O3" s="75"/>
      <c r="P3" s="75"/>
      <c r="Q3" s="76"/>
      <c r="R3" s="75"/>
      <c r="S3" s="75"/>
    </row>
    <row r="4" spans="1:19" x14ac:dyDescent="0.2">
      <c r="A4" s="14" t="s">
        <v>1</v>
      </c>
      <c r="B4" s="21">
        <f>A!B5</f>
        <v>0</v>
      </c>
      <c r="C4" s="51"/>
      <c r="D4" s="50"/>
      <c r="E4" s="51"/>
      <c r="F4" s="52"/>
      <c r="G4" s="4" t="s">
        <v>21</v>
      </c>
      <c r="H4" s="50">
        <f>A!E5</f>
        <v>0</v>
      </c>
      <c r="I4" s="52" t="s">
        <v>22</v>
      </c>
      <c r="J4" s="92">
        <f>A!G5</f>
        <v>0</v>
      </c>
      <c r="N4" s="18" t="s">
        <v>32</v>
      </c>
      <c r="O4" s="77"/>
      <c r="P4" s="77"/>
      <c r="Q4" s="77"/>
      <c r="R4" s="77"/>
      <c r="S4" s="77"/>
    </row>
    <row r="5" spans="1:19" ht="16" thickBot="1" x14ac:dyDescent="0.25">
      <c r="A5" s="15" t="s">
        <v>19</v>
      </c>
      <c r="B5" s="23">
        <f>A!B6</f>
        <v>0</v>
      </c>
      <c r="C5" s="51"/>
      <c r="D5" s="50"/>
      <c r="E5" s="51"/>
      <c r="F5" s="52"/>
      <c r="G5" s="4" t="s">
        <v>23</v>
      </c>
      <c r="H5" s="50">
        <f>A!E6</f>
        <v>0</v>
      </c>
      <c r="I5" s="52"/>
      <c r="J5" s="92"/>
      <c r="N5" t="s">
        <v>33</v>
      </c>
      <c r="O5" s="78">
        <v>232.71308081947177</v>
      </c>
      <c r="P5" s="78">
        <v>269.86056758770314</v>
      </c>
      <c r="Q5" s="78">
        <v>101.83566418458612</v>
      </c>
      <c r="R5" s="78">
        <v>127.1688394791599</v>
      </c>
      <c r="S5" s="78">
        <v>87.186107070328802</v>
      </c>
    </row>
    <row r="6" spans="1:19" ht="16" thickBot="1" x14ac:dyDescent="0.25">
      <c r="A6" s="16" t="s">
        <v>11</v>
      </c>
      <c r="B6" s="22">
        <f>A!B7</f>
        <v>0</v>
      </c>
      <c r="C6" s="51"/>
      <c r="D6" s="50"/>
      <c r="E6" s="51"/>
      <c r="F6" s="52"/>
      <c r="G6" s="6" t="s">
        <v>24</v>
      </c>
      <c r="H6" s="8">
        <f>A!E7</f>
        <v>0</v>
      </c>
      <c r="I6" s="5" t="s">
        <v>25</v>
      </c>
      <c r="J6" s="93">
        <f>A!G7</f>
        <v>0</v>
      </c>
      <c r="N6" t="s">
        <v>34</v>
      </c>
      <c r="O6" s="78">
        <v>12.566734074643403</v>
      </c>
      <c r="P6" s="78">
        <v>13.612738273991404</v>
      </c>
      <c r="Q6" s="78">
        <v>10.760211069207287</v>
      </c>
      <c r="R6" s="78">
        <v>10.337040456016615</v>
      </c>
      <c r="S6" s="78">
        <v>10.630919568050579</v>
      </c>
    </row>
    <row r="7" spans="1:19" ht="16" thickBot="1" x14ac:dyDescent="0.25">
      <c r="A7" s="3"/>
      <c r="B7" s="50"/>
      <c r="C7" s="51"/>
      <c r="D7" s="50"/>
      <c r="E7" s="50"/>
      <c r="F7" s="50"/>
      <c r="G7" s="51"/>
      <c r="H7" s="50"/>
      <c r="I7" s="50"/>
      <c r="J7" s="7"/>
      <c r="N7" t="s">
        <v>35</v>
      </c>
      <c r="O7" s="78">
        <v>17.771249999999998</v>
      </c>
      <c r="P7" s="78">
        <v>6.5953464550025229</v>
      </c>
      <c r="Q7" s="78">
        <v>2.672692719229602E-2</v>
      </c>
      <c r="R7" s="78">
        <v>2.72078904090416</v>
      </c>
      <c r="S7" s="79">
        <v>3.28</v>
      </c>
    </row>
    <row r="8" spans="1:19" ht="16" thickBot="1" x14ac:dyDescent="0.25">
      <c r="A8" s="98" t="s">
        <v>16</v>
      </c>
      <c r="B8" s="99"/>
      <c r="C8" s="27" t="s">
        <v>2</v>
      </c>
      <c r="D8" s="28"/>
      <c r="E8" s="28"/>
      <c r="F8" s="28"/>
      <c r="G8" s="33"/>
      <c r="H8" s="29"/>
      <c r="I8" s="29"/>
      <c r="J8" s="30"/>
      <c r="N8" s="80" t="s">
        <v>36</v>
      </c>
      <c r="O8" s="81">
        <f>SUM(O4:O7)</f>
        <v>263.05106489411514</v>
      </c>
      <c r="P8" s="81">
        <f>SUM(P4:P7)</f>
        <v>290.06865231669707</v>
      </c>
      <c r="Q8" s="81">
        <f>SUM(Q4:Q7)</f>
        <v>112.62260218098571</v>
      </c>
      <c r="R8" s="81">
        <f>SUM(R4:R7)</f>
        <v>140.22666897608067</v>
      </c>
      <c r="S8" s="81">
        <f>SUM(S4:S7)</f>
        <v>101.09702663837939</v>
      </c>
    </row>
    <row r="9" spans="1:19" x14ac:dyDescent="0.2">
      <c r="A9" s="3"/>
      <c r="B9" s="50"/>
      <c r="C9" s="31"/>
      <c r="D9" s="50"/>
      <c r="E9" s="50"/>
      <c r="F9" s="50"/>
      <c r="G9" s="51"/>
      <c r="H9" s="50"/>
      <c r="I9" s="50"/>
      <c r="J9" s="7"/>
      <c r="N9" s="82"/>
      <c r="O9" s="82"/>
      <c r="P9" s="82"/>
      <c r="Q9" s="82"/>
      <c r="R9" s="82"/>
      <c r="S9" s="82"/>
    </row>
    <row r="10" spans="1:19" x14ac:dyDescent="0.2">
      <c r="A10" s="19" t="s">
        <v>18</v>
      </c>
      <c r="B10" s="17" t="s">
        <v>10</v>
      </c>
      <c r="C10" s="65"/>
      <c r="D10" s="67" t="s">
        <v>4</v>
      </c>
      <c r="E10" s="67" t="s">
        <v>5</v>
      </c>
      <c r="F10" s="67" t="s">
        <v>6</v>
      </c>
      <c r="G10" s="51"/>
      <c r="H10" s="67" t="s">
        <v>26</v>
      </c>
      <c r="I10" s="67" t="s">
        <v>7</v>
      </c>
      <c r="J10" s="91" t="s">
        <v>8</v>
      </c>
      <c r="O10" s="78"/>
      <c r="P10" s="78"/>
      <c r="Q10" s="78"/>
      <c r="R10" s="78"/>
      <c r="S10" s="78"/>
    </row>
    <row r="11" spans="1:19" x14ac:dyDescent="0.2">
      <c r="A11" s="36">
        <f>A!A12</f>
        <v>0</v>
      </c>
      <c r="B11" s="37">
        <v>0</v>
      </c>
      <c r="C11" s="66" t="s">
        <v>14</v>
      </c>
      <c r="D11" s="68">
        <f>(B11*$B$15)+(B11*$B$16)</f>
        <v>0</v>
      </c>
      <c r="E11" s="69">
        <v>123</v>
      </c>
      <c r="F11" s="70" t="e">
        <f>(D11-E11)/D11</f>
        <v>#DIV/0!</v>
      </c>
      <c r="G11" s="51"/>
      <c r="H11" s="71">
        <v>169.2</v>
      </c>
      <c r="I11" s="72">
        <f>D11-H11</f>
        <v>-169.2</v>
      </c>
      <c r="J11" s="86">
        <f>I11/H11</f>
        <v>-1</v>
      </c>
      <c r="N11" s="83" t="s">
        <v>37</v>
      </c>
      <c r="O11" s="84"/>
      <c r="P11" s="84"/>
      <c r="Q11" s="84"/>
      <c r="R11" s="84"/>
      <c r="S11" s="84"/>
    </row>
    <row r="12" spans="1:19" x14ac:dyDescent="0.2">
      <c r="A12" s="36">
        <f>A!A13</f>
        <v>0</v>
      </c>
      <c r="B12" s="37">
        <f>A!B13</f>
        <v>0</v>
      </c>
      <c r="C12" s="66" t="s">
        <v>12</v>
      </c>
      <c r="D12" s="68">
        <f>(B12*$B$15)+(B12*$B$16)</f>
        <v>0</v>
      </c>
      <c r="E12" s="69">
        <v>178</v>
      </c>
      <c r="F12" s="70" t="e">
        <f>(D12-E12)/D12</f>
        <v>#DIV/0!</v>
      </c>
      <c r="G12" s="51"/>
      <c r="H12" s="71">
        <v>250</v>
      </c>
      <c r="I12" s="72">
        <f>D12-H12</f>
        <v>-250</v>
      </c>
      <c r="J12" s="86">
        <f>I12/H12</f>
        <v>-1</v>
      </c>
      <c r="N12" s="83" t="s">
        <v>38</v>
      </c>
      <c r="O12" s="84"/>
      <c r="P12" s="84"/>
      <c r="Q12" s="84"/>
      <c r="R12" s="84"/>
      <c r="S12" s="84"/>
    </row>
    <row r="13" spans="1:19" x14ac:dyDescent="0.2">
      <c r="A13" s="36">
        <f>A!A14</f>
        <v>0</v>
      </c>
      <c r="B13" s="37">
        <f>A!B14</f>
        <v>0</v>
      </c>
      <c r="C13" s="66" t="s">
        <v>13</v>
      </c>
      <c r="D13" s="68">
        <f>(B13*$B$15)+(B13*$B$16)</f>
        <v>0</v>
      </c>
      <c r="E13" s="69">
        <v>335</v>
      </c>
      <c r="F13" s="70" t="e">
        <f>(D13-E13)/D13</f>
        <v>#DIV/0!</v>
      </c>
      <c r="G13" s="51"/>
      <c r="H13" s="71">
        <v>575</v>
      </c>
      <c r="I13" s="72">
        <f>D13-H13</f>
        <v>-575</v>
      </c>
      <c r="J13" s="86">
        <f>I13/H13</f>
        <v>-1</v>
      </c>
      <c r="N13" t="s">
        <v>39</v>
      </c>
      <c r="O13" s="78">
        <v>13.958150514469455</v>
      </c>
      <c r="P13" s="78">
        <v>13.958150514469455</v>
      </c>
      <c r="Q13" s="78">
        <v>13.958150514469455</v>
      </c>
      <c r="R13" s="78">
        <v>13.958150514469455</v>
      </c>
      <c r="S13" s="79">
        <v>9.92</v>
      </c>
    </row>
    <row r="14" spans="1:19" x14ac:dyDescent="0.2">
      <c r="A14" s="11" t="s">
        <v>17</v>
      </c>
      <c r="B14" s="53" t="str">
        <f>A!B15</f>
        <v>USD</v>
      </c>
      <c r="C14" s="31"/>
      <c r="D14" s="87"/>
      <c r="E14" s="87"/>
      <c r="F14" s="87"/>
      <c r="G14" s="51"/>
      <c r="H14" s="50"/>
      <c r="I14" s="50"/>
      <c r="J14" s="7"/>
      <c r="N14" t="s">
        <v>40</v>
      </c>
      <c r="O14" s="78">
        <v>5.8</v>
      </c>
      <c r="P14" s="78">
        <v>7.07</v>
      </c>
      <c r="Q14" s="78">
        <v>7.9</v>
      </c>
      <c r="R14" s="78">
        <v>11.97</v>
      </c>
      <c r="S14" s="78">
        <v>6.75</v>
      </c>
    </row>
    <row r="15" spans="1:19" x14ac:dyDescent="0.2">
      <c r="A15" s="11" t="s">
        <v>28</v>
      </c>
      <c r="B15" s="51">
        <f>A!B16</f>
        <v>1</v>
      </c>
      <c r="C15" s="31"/>
      <c r="D15" s="50"/>
      <c r="E15" s="50"/>
      <c r="F15" s="50"/>
      <c r="G15" s="51"/>
      <c r="H15" s="50"/>
      <c r="I15" s="50"/>
      <c r="J15" s="7"/>
      <c r="N15" t="s">
        <v>41</v>
      </c>
      <c r="O15" s="78">
        <v>0</v>
      </c>
      <c r="P15" s="78">
        <v>0.5</v>
      </c>
      <c r="Q15" s="78">
        <v>0</v>
      </c>
      <c r="R15" s="78">
        <v>0.5</v>
      </c>
      <c r="S15" s="78">
        <v>0.5</v>
      </c>
    </row>
    <row r="16" spans="1:19" ht="16" thickBot="1" x14ac:dyDescent="0.25">
      <c r="A16" s="12" t="s">
        <v>9</v>
      </c>
      <c r="B16" s="41">
        <f>A!B17</f>
        <v>0</v>
      </c>
      <c r="C16" s="32"/>
      <c r="D16" s="8"/>
      <c r="E16" s="8"/>
      <c r="F16" s="8"/>
      <c r="G16" s="9"/>
      <c r="H16" s="8"/>
      <c r="I16" s="8"/>
      <c r="J16" s="10"/>
      <c r="N16" t="s">
        <v>42</v>
      </c>
      <c r="O16" s="78">
        <v>20</v>
      </c>
      <c r="P16" s="78">
        <v>22.328178784110989</v>
      </c>
      <c r="Q16" s="78">
        <v>7</v>
      </c>
      <c r="R16" s="78">
        <v>10.166720438780448</v>
      </c>
      <c r="S16" s="78">
        <v>3.5183150183150182</v>
      </c>
    </row>
    <row r="17" spans="1:19" ht="17" thickTop="1" thickBot="1" x14ac:dyDescent="0.25">
      <c r="A17" s="101" t="s">
        <v>15</v>
      </c>
      <c r="B17" s="102"/>
      <c r="C17" s="102"/>
      <c r="D17" s="102"/>
      <c r="E17" s="102"/>
      <c r="F17" s="102"/>
      <c r="G17" s="102"/>
      <c r="H17" s="102"/>
      <c r="I17" s="102"/>
      <c r="J17" s="103"/>
      <c r="N17" s="85" t="s">
        <v>43</v>
      </c>
      <c r="O17" s="84"/>
      <c r="P17" s="84"/>
      <c r="Q17" s="84"/>
      <c r="R17" s="84"/>
      <c r="S17" s="84"/>
    </row>
    <row r="18" spans="1:19" ht="16" thickTop="1" x14ac:dyDescent="0.2">
      <c r="A18" s="24"/>
      <c r="B18" s="88"/>
      <c r="C18" s="89"/>
      <c r="D18" s="88"/>
      <c r="E18" s="88"/>
      <c r="F18" s="88"/>
      <c r="G18" s="88"/>
      <c r="H18" s="88"/>
      <c r="I18" s="88"/>
      <c r="J18" s="25"/>
      <c r="N18" t="s">
        <v>44</v>
      </c>
      <c r="O18" s="78">
        <v>1</v>
      </c>
      <c r="P18" s="78">
        <v>1</v>
      </c>
      <c r="Q18" s="78">
        <v>1</v>
      </c>
      <c r="R18" s="78">
        <v>1</v>
      </c>
      <c r="S18" s="78">
        <v>1</v>
      </c>
    </row>
    <row r="19" spans="1:19" ht="16" thickBot="1" x14ac:dyDescent="0.25">
      <c r="A19" s="26"/>
      <c r="B19" s="90"/>
      <c r="C19" s="53"/>
      <c r="D19" s="90"/>
      <c r="E19" s="90"/>
      <c r="F19" s="90"/>
      <c r="G19" s="90"/>
      <c r="H19" s="90"/>
      <c r="I19" s="90"/>
      <c r="J19" s="42"/>
      <c r="N19" s="80" t="s">
        <v>45</v>
      </c>
      <c r="O19" s="81">
        <f>SUM(O11:O18)</f>
        <v>40.758150514469456</v>
      </c>
      <c r="P19" s="81">
        <f>SUM(P11:P18)</f>
        <v>44.856329298580448</v>
      </c>
      <c r="Q19" s="81">
        <f>SUM(Q11:Q18)</f>
        <v>29.858150514469457</v>
      </c>
      <c r="R19" s="81">
        <f>SUM(R11:R18)</f>
        <v>37.594870953249909</v>
      </c>
      <c r="S19" s="81">
        <f>SUM(S11:S18)</f>
        <v>21.68831501831502</v>
      </c>
    </row>
    <row r="20" spans="1:19" x14ac:dyDescent="0.2">
      <c r="A20" s="43"/>
      <c r="B20" s="90"/>
      <c r="C20" s="53"/>
      <c r="D20" s="90"/>
      <c r="E20" s="90"/>
      <c r="F20" s="90"/>
      <c r="G20" s="53"/>
      <c r="H20" s="90"/>
      <c r="I20" s="90"/>
      <c r="J20" s="42"/>
    </row>
    <row r="21" spans="1:19" x14ac:dyDescent="0.2">
      <c r="A21" s="43"/>
      <c r="B21" s="90"/>
      <c r="C21" s="53"/>
      <c r="D21" s="90"/>
      <c r="E21" s="90"/>
      <c r="F21" s="90"/>
      <c r="G21" s="53"/>
      <c r="H21" s="90"/>
      <c r="I21" s="90"/>
      <c r="J21" s="42"/>
      <c r="N21" s="18" t="s">
        <v>46</v>
      </c>
      <c r="O21" s="75">
        <f>+O8+O19</f>
        <v>303.80921540858458</v>
      </c>
      <c r="P21" s="75">
        <f>+P8+P19</f>
        <v>334.92498161527749</v>
      </c>
      <c r="Q21" s="75">
        <f>+Q8+Q19</f>
        <v>142.48075269545518</v>
      </c>
      <c r="R21" s="75">
        <f>+R8+R19</f>
        <v>177.82153992933058</v>
      </c>
      <c r="S21" s="75">
        <f>+S8+S19</f>
        <v>122.78534165669441</v>
      </c>
    </row>
    <row r="22" spans="1:19" ht="16" thickBot="1" x14ac:dyDescent="0.25">
      <c r="A22" s="44"/>
      <c r="B22" s="45"/>
      <c r="C22" s="46"/>
      <c r="D22" s="45"/>
      <c r="E22" s="45"/>
      <c r="F22" s="45"/>
      <c r="G22" s="46"/>
      <c r="H22" s="45"/>
      <c r="I22" s="45"/>
      <c r="J22" s="47"/>
    </row>
  </sheetData>
  <mergeCells count="3">
    <mergeCell ref="A1:J1"/>
    <mergeCell ref="A8:B8"/>
    <mergeCell ref="A17:J17"/>
  </mergeCells>
  <printOptions horizontalCentered="1" verticalCentered="1"/>
  <pageMargins left="0.7" right="0.7" top="0.75" bottom="0.75" header="0.3" footer="0.3"/>
  <pageSetup scale="57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Lupini</dc:creator>
  <cp:lastModifiedBy>Microsoft Office User</cp:lastModifiedBy>
  <cp:lastPrinted>2022-05-03T23:33:41Z</cp:lastPrinted>
  <dcterms:created xsi:type="dcterms:W3CDTF">2015-02-25T22:30:06Z</dcterms:created>
  <dcterms:modified xsi:type="dcterms:W3CDTF">2022-05-04T18:41:24Z</dcterms:modified>
</cp:coreProperties>
</file>